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3165" windowWidth="16260" windowHeight="5790" activeTab="0"/>
  </bookViews>
  <sheets>
    <sheet name="расчет узла" sheetId="1" r:id="rId1"/>
  </sheets>
  <definedNames>
    <definedName name="OLE_LINK3" localSheetId="0">'расчет узла'!$H$25</definedName>
  </definedNames>
  <calcPr fullCalcOnLoad="1"/>
</workbook>
</file>

<file path=xl/sharedStrings.xml><?xml version="1.0" encoding="utf-8"?>
<sst xmlns="http://schemas.openxmlformats.org/spreadsheetml/2006/main" count="73" uniqueCount="66">
  <si>
    <t>№</t>
  </si>
  <si>
    <t>Наименование показателя</t>
  </si>
  <si>
    <t>Обозн.</t>
  </si>
  <si>
    <t>Значение</t>
  </si>
  <si>
    <t>Изм.</t>
  </si>
  <si>
    <t>Лист</t>
  </si>
  <si>
    <t>№ докум.</t>
  </si>
  <si>
    <t>Подпись</t>
  </si>
  <si>
    <t>Дата</t>
  </si>
  <si>
    <t>Разработал</t>
  </si>
  <si>
    <t>Полякова</t>
  </si>
  <si>
    <t>Стадия</t>
  </si>
  <si>
    <t>Листов</t>
  </si>
  <si>
    <t>Проверил</t>
  </si>
  <si>
    <t>Поляков</t>
  </si>
  <si>
    <t>РП</t>
  </si>
  <si>
    <t>ГИП</t>
  </si>
  <si>
    <t>ЗАО "Фирма "ДЕДАЛ"</t>
  </si>
  <si>
    <t>Н.контроль</t>
  </si>
  <si>
    <t>Нач. отдлела</t>
  </si>
  <si>
    <t>ºС</t>
  </si>
  <si>
    <t>Расчет настроек узла COMBIMIX</t>
  </si>
  <si>
    <t>Тепловая мощность системы теплого пола</t>
  </si>
  <si>
    <t>Q</t>
  </si>
  <si>
    <t>Вт</t>
  </si>
  <si>
    <t>Температура теплоносителя первичного контура</t>
  </si>
  <si>
    <r>
      <t>Т</t>
    </r>
    <r>
      <rPr>
        <sz val="8"/>
        <rFont val="Arial Cyr"/>
        <family val="0"/>
      </rPr>
      <t>1</t>
    </r>
  </si>
  <si>
    <t>Температура прямого теплоносителя теплого пола</t>
  </si>
  <si>
    <r>
      <t>Т</t>
    </r>
    <r>
      <rPr>
        <sz val="8"/>
        <rFont val="Arial Cyr"/>
        <family val="0"/>
      </rPr>
      <t>11</t>
    </r>
  </si>
  <si>
    <t>Температура обратного теплоносителя теплого пола</t>
  </si>
  <si>
    <r>
      <t>Т</t>
    </r>
    <r>
      <rPr>
        <sz val="8"/>
        <rFont val="Arial Cyr"/>
        <family val="0"/>
      </rPr>
      <t>21</t>
    </r>
  </si>
  <si>
    <t>Потери давления в расчетном контуре теплого пола (включая коллекторы)</t>
  </si>
  <si>
    <r>
      <t>ΔР</t>
    </r>
    <r>
      <rPr>
        <sz val="8"/>
        <rFont val="Arial Cyr"/>
        <family val="0"/>
      </rPr>
      <t>пол</t>
    </r>
  </si>
  <si>
    <t>Па</t>
  </si>
  <si>
    <t>Ед.изм.</t>
  </si>
  <si>
    <t>2. Расчет</t>
  </si>
  <si>
    <t>Расход теплоносителя во вторичном контуре</t>
  </si>
  <si>
    <r>
      <t xml:space="preserve">Тип теплоносителя (вода </t>
    </r>
    <r>
      <rPr>
        <b/>
        <sz val="10"/>
        <color indexed="12"/>
        <rFont val="Arial Cyr"/>
        <family val="0"/>
      </rPr>
      <t>1</t>
    </r>
    <r>
      <rPr>
        <sz val="10"/>
        <rFont val="Arial Cyr"/>
        <family val="0"/>
      </rPr>
      <t>; водно-гликолеввый раствор          (-65ºС)-</t>
    </r>
    <r>
      <rPr>
        <b/>
        <sz val="10"/>
        <color indexed="12"/>
        <rFont val="Arial Cyr"/>
        <family val="0"/>
      </rPr>
      <t>2</t>
    </r>
    <r>
      <rPr>
        <sz val="10"/>
        <rFont val="Arial Cyr"/>
        <family val="0"/>
      </rPr>
      <t>;водно-гликолевый раствор (-35ºС)-</t>
    </r>
    <r>
      <rPr>
        <b/>
        <sz val="10"/>
        <color indexed="12"/>
        <rFont val="Arial Cyr"/>
        <family val="0"/>
      </rPr>
      <t>3</t>
    </r>
    <r>
      <rPr>
        <sz val="10"/>
        <rFont val="Arial Cyr"/>
        <family val="0"/>
      </rPr>
      <t>)</t>
    </r>
  </si>
  <si>
    <t>Плотность теплоносителя</t>
  </si>
  <si>
    <t>ρ</t>
  </si>
  <si>
    <t>кг/м3</t>
  </si>
  <si>
    <t>Удельная  теплоемкость теплоносителя</t>
  </si>
  <si>
    <t>с</t>
  </si>
  <si>
    <t>Дж/кг К</t>
  </si>
  <si>
    <t>1. Исходные данные</t>
  </si>
  <si>
    <t xml:space="preserve">2.1. </t>
  </si>
  <si>
    <t>Расход теплоносителя в первичном контуре</t>
  </si>
  <si>
    <t>кг/ч</t>
  </si>
  <si>
    <t>2.2.</t>
  </si>
  <si>
    <r>
      <t>G</t>
    </r>
    <r>
      <rPr>
        <b/>
        <sz val="10"/>
        <rFont val="Arial Cyr"/>
        <family val="0"/>
      </rPr>
      <t>2</t>
    </r>
    <r>
      <rPr>
        <b/>
        <sz val="12"/>
        <rFont val="Arial Cyr"/>
        <family val="0"/>
      </rPr>
      <t>=3600Q/c(T</t>
    </r>
    <r>
      <rPr>
        <b/>
        <sz val="10"/>
        <rFont val="Arial Cyr"/>
        <family val="0"/>
      </rPr>
      <t>11</t>
    </r>
    <r>
      <rPr>
        <b/>
        <sz val="12"/>
        <rFont val="Arial Cyr"/>
        <family val="0"/>
      </rPr>
      <t>-T</t>
    </r>
    <r>
      <rPr>
        <b/>
        <sz val="10"/>
        <rFont val="Arial Cyr"/>
        <family val="0"/>
      </rPr>
      <t>21</t>
    </r>
    <r>
      <rPr>
        <b/>
        <sz val="12"/>
        <rFont val="Arial Cyr"/>
        <family val="0"/>
      </rPr>
      <t>)</t>
    </r>
  </si>
  <si>
    <t>2.3.</t>
  </si>
  <si>
    <r>
      <t>K</t>
    </r>
    <r>
      <rPr>
        <sz val="10"/>
        <rFont val="Arial Cyr"/>
        <family val="0"/>
      </rPr>
      <t xml:space="preserve">vb   </t>
    </r>
    <r>
      <rPr>
        <sz val="10"/>
        <rFont val="Arial Cyr"/>
        <family val="0"/>
      </rPr>
      <t xml:space="preserve"> балансировочного клапана</t>
    </r>
  </si>
  <si>
    <t>м3/час</t>
  </si>
  <si>
    <t xml:space="preserve">2.6. </t>
  </si>
  <si>
    <t>Требуемый напор насоса</t>
  </si>
  <si>
    <t>м.в.ст.</t>
  </si>
  <si>
    <t>2.7.</t>
  </si>
  <si>
    <t>Требуемая скорость насоса</t>
  </si>
  <si>
    <t>Насос 4</t>
  </si>
  <si>
    <t>Насос 6</t>
  </si>
  <si>
    <r>
      <t xml:space="preserve">Тип  узла  (Dualmix 01/4 </t>
    </r>
    <r>
      <rPr>
        <sz val="10"/>
        <color indexed="12"/>
        <rFont val="Arial Cyr"/>
        <family val="0"/>
      </rPr>
      <t>-</t>
    </r>
    <r>
      <rPr>
        <b/>
        <sz val="10"/>
        <color indexed="12"/>
        <rFont val="Arial Cyr"/>
        <family val="0"/>
      </rPr>
      <t>1</t>
    </r>
    <r>
      <rPr>
        <sz val="10"/>
        <rFont val="Arial Cyr"/>
        <family val="0"/>
      </rPr>
      <t xml:space="preserve">; Dualmix-01/6 </t>
    </r>
    <r>
      <rPr>
        <b/>
        <sz val="10"/>
        <rFont val="Arial Cyr"/>
        <family val="0"/>
      </rPr>
      <t>-</t>
    </r>
    <r>
      <rPr>
        <b/>
        <sz val="10"/>
        <color indexed="12"/>
        <rFont val="Arial Cyr"/>
        <family val="0"/>
      </rPr>
      <t>2</t>
    </r>
    <r>
      <rPr>
        <sz val="10"/>
        <rFont val="Arial Cyr"/>
        <family val="0"/>
      </rPr>
      <t>)</t>
    </r>
  </si>
  <si>
    <r>
      <t>G</t>
    </r>
    <r>
      <rPr>
        <b/>
        <sz val="10"/>
        <rFont val="Arial Cyr"/>
        <family val="0"/>
      </rPr>
      <t>1</t>
    </r>
    <r>
      <rPr>
        <b/>
        <sz val="12"/>
        <rFont val="Arial Cyr"/>
        <family val="0"/>
      </rPr>
      <t>=3600Q/c(T</t>
    </r>
    <r>
      <rPr>
        <b/>
        <sz val="8"/>
        <rFont val="Arial Cyr"/>
        <family val="0"/>
      </rPr>
      <t>1</t>
    </r>
    <r>
      <rPr>
        <b/>
        <sz val="12"/>
        <rFont val="Arial Cyr"/>
        <family val="0"/>
      </rPr>
      <t>-T</t>
    </r>
    <r>
      <rPr>
        <b/>
        <sz val="8"/>
        <rFont val="Arial Cyr"/>
        <family val="0"/>
      </rPr>
      <t>1</t>
    </r>
    <r>
      <rPr>
        <b/>
        <sz val="10"/>
        <rFont val="Arial Cyr"/>
        <family val="0"/>
      </rPr>
      <t>1</t>
    </r>
    <r>
      <rPr>
        <b/>
        <sz val="12"/>
        <rFont val="Arial Cyr"/>
        <family val="0"/>
      </rPr>
      <t>)</t>
    </r>
  </si>
  <si>
    <r>
      <t>K</t>
    </r>
    <r>
      <rPr>
        <b/>
        <vertAlign val="subscript"/>
        <sz val="10"/>
        <rFont val="Times New Roman"/>
        <family val="1"/>
      </rPr>
      <t>vb</t>
    </r>
    <r>
      <rPr>
        <b/>
        <sz val="10"/>
        <rFont val="Times New Roman"/>
        <family val="1"/>
      </rPr>
      <t>= G</t>
    </r>
    <r>
      <rPr>
        <b/>
        <vertAlign val="sub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/ </t>
    </r>
    <r>
      <rPr>
        <b/>
        <sz val="10"/>
        <rFont val="Arial"/>
        <family val="2"/>
      </rPr>
      <t>ρ(</t>
    </r>
    <r>
      <rPr>
        <b/>
        <sz val="10"/>
        <rFont val="Times New Roman"/>
        <family val="1"/>
      </rPr>
      <t>ΔРпол)</t>
    </r>
    <r>
      <rPr>
        <b/>
        <vertAlign val="superscript"/>
        <sz val="10"/>
        <rFont val="Times New Roman"/>
        <family val="1"/>
      </rPr>
      <t>0,5</t>
    </r>
  </si>
  <si>
    <r>
      <t>Н= ΔР</t>
    </r>
    <r>
      <rPr>
        <b/>
        <sz val="9"/>
        <rFont val="Times New Roman"/>
        <family val="1"/>
      </rPr>
      <t>пол</t>
    </r>
  </si>
  <si>
    <t>Расход через насос с учетом подмеса</t>
  </si>
  <si>
    <r>
      <t>Gн=G</t>
    </r>
    <r>
      <rPr>
        <b/>
        <sz val="10"/>
        <rFont val="Arial Cyr"/>
        <family val="0"/>
      </rPr>
      <t>2</t>
    </r>
    <r>
      <rPr>
        <b/>
        <sz val="12"/>
        <rFont val="Arial Cyr"/>
        <family val="0"/>
      </rPr>
      <t>+G</t>
    </r>
    <r>
      <rPr>
        <b/>
        <sz val="9"/>
        <rFont val="Arial Cyr"/>
        <family val="0"/>
      </rPr>
      <t>1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</si>
</sst>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10"/>
      <color indexed="12"/>
      <name val="Arial Cyr"/>
      <family val="2"/>
    </font>
    <font>
      <sz val="14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sz val="12"/>
      <name val="Arial Cyr"/>
      <family val="0"/>
    </font>
    <font>
      <sz val="10"/>
      <name val="Arial"/>
      <family val="2"/>
    </font>
    <font>
      <sz val="11"/>
      <name val="Arial Cyr"/>
      <family val="0"/>
    </font>
    <font>
      <b/>
      <sz val="11"/>
      <name val="Times New Roman"/>
      <family val="1"/>
    </font>
    <font>
      <b/>
      <sz val="9"/>
      <color indexed="10"/>
      <name val="Arial Cyr"/>
      <family val="0"/>
    </font>
    <font>
      <sz val="10"/>
      <color indexed="55"/>
      <name val="Arial Cyr"/>
      <family val="0"/>
    </font>
    <font>
      <sz val="9"/>
      <color indexed="55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10"/>
      <name val="Times New Roman"/>
      <family val="1"/>
    </font>
    <font>
      <b/>
      <vertAlign val="subscript"/>
      <sz val="10"/>
      <name val="Times New Roman"/>
      <family val="1"/>
    </font>
    <font>
      <b/>
      <sz val="10"/>
      <name val="Arial"/>
      <family val="2"/>
    </font>
    <font>
      <b/>
      <vertAlign val="superscript"/>
      <sz val="10"/>
      <name val="Times New Roman"/>
      <family val="1"/>
    </font>
    <font>
      <b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8" xfId="0" applyFont="1" applyBorder="1" applyAlignment="1">
      <alignment/>
    </xf>
    <xf numFmtId="0" fontId="1" fillId="0" borderId="8" xfId="0" applyFont="1" applyFill="1" applyBorder="1" applyAlignment="1">
      <alignment/>
    </xf>
    <xf numFmtId="14" fontId="1" fillId="0" borderId="8" xfId="0" applyNumberFormat="1" applyFont="1" applyBorder="1" applyAlignment="1">
      <alignment/>
    </xf>
    <xf numFmtId="0" fontId="0" fillId="0" borderId="9" xfId="0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8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8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4" fillId="2" borderId="0" xfId="0" applyFont="1" applyFill="1" applyAlignment="1">
      <alignment/>
    </xf>
    <xf numFmtId="0" fontId="14" fillId="2" borderId="0" xfId="0" applyFont="1" applyFill="1" applyAlignment="1">
      <alignment horizontal="center"/>
    </xf>
    <xf numFmtId="2" fontId="14" fillId="2" borderId="0" xfId="0" applyNumberFormat="1" applyFont="1" applyFill="1" applyAlignment="1">
      <alignment/>
    </xf>
    <xf numFmtId="0" fontId="15" fillId="2" borderId="0" xfId="0" applyFont="1" applyFill="1" applyAlignment="1">
      <alignment/>
    </xf>
    <xf numFmtId="0" fontId="1" fillId="0" borderId="1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8" xfId="0" applyBorder="1" applyAlignment="1">
      <alignment horizontal="left" wrapText="1"/>
    </xf>
    <xf numFmtId="0" fontId="0" fillId="0" borderId="18" xfId="0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18" xfId="0" applyBorder="1" applyAlignment="1">
      <alignment horizontal="left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0" xfId="0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27" xfId="0" applyBorder="1" applyAlignment="1">
      <alignment horizontal="right"/>
    </xf>
    <xf numFmtId="0" fontId="0" fillId="0" borderId="28" xfId="0" applyBorder="1" applyAlignment="1">
      <alignment horizontal="right"/>
    </xf>
    <xf numFmtId="0" fontId="10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8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3"/>
  <sheetViews>
    <sheetView tabSelected="1" workbookViewId="0" topLeftCell="A13">
      <selection activeCell="L34" sqref="L34"/>
    </sheetView>
  </sheetViews>
  <sheetFormatPr defaultColWidth="9.00390625" defaultRowHeight="12.75"/>
  <cols>
    <col min="1" max="1" width="5.00390625" style="0" customWidth="1"/>
    <col min="2" max="2" width="5.125" style="0" customWidth="1"/>
    <col min="3" max="3" width="9.875" style="0" customWidth="1"/>
    <col min="4" max="4" width="8.00390625" style="0" customWidth="1"/>
    <col min="5" max="5" width="10.125" style="0" customWidth="1"/>
    <col min="6" max="8" width="6.75390625" style="0" customWidth="1"/>
    <col min="9" max="9" width="4.25390625" style="0" customWidth="1"/>
    <col min="10" max="10" width="4.75390625" style="0" customWidth="1"/>
    <col min="11" max="11" width="4.00390625" style="0" customWidth="1"/>
    <col min="12" max="12" width="6.125" style="0" customWidth="1"/>
    <col min="13" max="13" width="4.875" style="0" customWidth="1"/>
    <col min="14" max="14" width="6.75390625" style="0" customWidth="1"/>
    <col min="15" max="29" width="9.125" style="40" customWidth="1"/>
  </cols>
  <sheetData>
    <row r="1" spans="1:14" ht="12.75">
      <c r="A1" s="90" t="s">
        <v>21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2"/>
    </row>
    <row r="2" spans="1:14" ht="13.5" thickBot="1">
      <c r="A2" s="93" t="s">
        <v>44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/>
    </row>
    <row r="3" spans="1:28" ht="13.5" thickBot="1">
      <c r="A3" s="15" t="s">
        <v>0</v>
      </c>
      <c r="B3" s="96" t="s">
        <v>1</v>
      </c>
      <c r="C3" s="97"/>
      <c r="D3" s="97"/>
      <c r="E3" s="97"/>
      <c r="F3" s="97"/>
      <c r="G3" s="97"/>
      <c r="H3" s="98"/>
      <c r="I3" s="96" t="s">
        <v>2</v>
      </c>
      <c r="J3" s="98"/>
      <c r="K3" s="96" t="s">
        <v>34</v>
      </c>
      <c r="L3" s="98"/>
      <c r="M3" s="96" t="s">
        <v>3</v>
      </c>
      <c r="N3" s="98"/>
      <c r="U3" s="40">
        <v>0</v>
      </c>
      <c r="V3" s="40">
        <v>1</v>
      </c>
      <c r="W3" s="40">
        <v>2</v>
      </c>
      <c r="X3" s="40">
        <v>3</v>
      </c>
      <c r="Y3" s="40">
        <v>0</v>
      </c>
      <c r="Z3" s="40">
        <v>1</v>
      </c>
      <c r="AA3" s="40">
        <v>2</v>
      </c>
      <c r="AB3" s="40">
        <v>3</v>
      </c>
    </row>
    <row r="4" spans="1:28" ht="22.5" customHeight="1">
      <c r="A4" s="1">
        <v>1</v>
      </c>
      <c r="B4" s="99" t="s">
        <v>22</v>
      </c>
      <c r="C4" s="99"/>
      <c r="D4" s="99"/>
      <c r="E4" s="99"/>
      <c r="F4" s="99"/>
      <c r="G4" s="99"/>
      <c r="H4" s="99"/>
      <c r="I4" s="100" t="s">
        <v>23</v>
      </c>
      <c r="J4" s="100"/>
      <c r="K4" s="100" t="s">
        <v>24</v>
      </c>
      <c r="L4" s="100"/>
      <c r="M4" s="88">
        <v>3000</v>
      </c>
      <c r="N4" s="89"/>
      <c r="U4" s="40">
        <v>20</v>
      </c>
      <c r="V4" s="40">
        <v>4182</v>
      </c>
      <c r="W4" s="40">
        <v>2974</v>
      </c>
      <c r="X4" s="40">
        <v>3452</v>
      </c>
      <c r="Y4" s="40">
        <v>20</v>
      </c>
      <c r="Z4" s="40">
        <v>998</v>
      </c>
      <c r="AA4" s="40">
        <v>1089</v>
      </c>
      <c r="AB4" s="40">
        <v>1063</v>
      </c>
    </row>
    <row r="5" spans="1:28" ht="24" customHeight="1">
      <c r="A5" s="2">
        <v>2</v>
      </c>
      <c r="B5" s="87" t="s">
        <v>25</v>
      </c>
      <c r="C5" s="87"/>
      <c r="D5" s="87"/>
      <c r="E5" s="87"/>
      <c r="F5" s="87"/>
      <c r="G5" s="87"/>
      <c r="H5" s="87"/>
      <c r="I5" s="84" t="s">
        <v>26</v>
      </c>
      <c r="J5" s="84"/>
      <c r="K5" s="84" t="s">
        <v>20</v>
      </c>
      <c r="L5" s="84"/>
      <c r="M5" s="85">
        <v>75</v>
      </c>
      <c r="N5" s="86"/>
      <c r="U5" s="40">
        <v>25</v>
      </c>
      <c r="V5" s="40">
        <v>4180</v>
      </c>
      <c r="W5" s="40">
        <v>2987</v>
      </c>
      <c r="X5" s="40">
        <v>3459</v>
      </c>
      <c r="Y5" s="40">
        <v>25</v>
      </c>
      <c r="Z5" s="40">
        <v>997</v>
      </c>
      <c r="AA5" s="40">
        <v>1083</v>
      </c>
      <c r="AB5" s="40">
        <v>1058</v>
      </c>
    </row>
    <row r="6" spans="1:28" ht="25.5" customHeight="1">
      <c r="A6" s="2">
        <v>3</v>
      </c>
      <c r="B6" s="87" t="s">
        <v>27</v>
      </c>
      <c r="C6" s="87"/>
      <c r="D6" s="87"/>
      <c r="E6" s="87"/>
      <c r="F6" s="87"/>
      <c r="G6" s="87"/>
      <c r="H6" s="87"/>
      <c r="I6" s="84" t="s">
        <v>28</v>
      </c>
      <c r="J6" s="84"/>
      <c r="K6" s="84" t="s">
        <v>20</v>
      </c>
      <c r="L6" s="84"/>
      <c r="M6" s="85">
        <v>45</v>
      </c>
      <c r="N6" s="86"/>
      <c r="U6" s="40">
        <v>30</v>
      </c>
      <c r="V6" s="40">
        <v>4178</v>
      </c>
      <c r="W6" s="40">
        <v>3000</v>
      </c>
      <c r="X6" s="40">
        <v>3466</v>
      </c>
      <c r="Y6" s="40">
        <v>30</v>
      </c>
      <c r="Z6" s="40">
        <v>995</v>
      </c>
      <c r="AA6" s="40">
        <v>1080</v>
      </c>
      <c r="AB6" s="40">
        <v>1055</v>
      </c>
    </row>
    <row r="7" spans="1:28" ht="12.75" customHeight="1">
      <c r="A7" s="2">
        <v>4</v>
      </c>
      <c r="B7" s="87" t="s">
        <v>29</v>
      </c>
      <c r="C7" s="87"/>
      <c r="D7" s="87"/>
      <c r="E7" s="87"/>
      <c r="F7" s="87"/>
      <c r="G7" s="87"/>
      <c r="H7" s="87"/>
      <c r="I7" s="84" t="s">
        <v>30</v>
      </c>
      <c r="J7" s="84"/>
      <c r="K7" s="84" t="s">
        <v>20</v>
      </c>
      <c r="L7" s="84"/>
      <c r="M7" s="85">
        <v>40</v>
      </c>
      <c r="N7" s="86"/>
      <c r="U7" s="40">
        <v>35</v>
      </c>
      <c r="V7" s="40">
        <v>4178</v>
      </c>
      <c r="W7" s="40">
        <v>3018</v>
      </c>
      <c r="X7" s="40">
        <v>3481</v>
      </c>
      <c r="Y7" s="40">
        <v>35</v>
      </c>
      <c r="Z7" s="40">
        <v>994</v>
      </c>
      <c r="AA7" s="40">
        <v>1078</v>
      </c>
      <c r="AB7" s="40">
        <v>1053</v>
      </c>
    </row>
    <row r="8" spans="1:28" ht="24.75" customHeight="1">
      <c r="A8" s="2">
        <v>5</v>
      </c>
      <c r="B8" s="83" t="s">
        <v>31</v>
      </c>
      <c r="C8" s="83"/>
      <c r="D8" s="83"/>
      <c r="E8" s="83"/>
      <c r="F8" s="83"/>
      <c r="G8" s="83"/>
      <c r="H8" s="83"/>
      <c r="I8" s="84" t="s">
        <v>32</v>
      </c>
      <c r="J8" s="84"/>
      <c r="K8" s="84" t="s">
        <v>33</v>
      </c>
      <c r="L8" s="84"/>
      <c r="M8" s="85">
        <v>22500</v>
      </c>
      <c r="N8" s="86"/>
      <c r="U8" s="40">
        <v>40</v>
      </c>
      <c r="V8" s="40">
        <v>4178</v>
      </c>
      <c r="W8" s="40">
        <v>3034</v>
      </c>
      <c r="X8" s="40">
        <v>3497</v>
      </c>
      <c r="Y8" s="40">
        <v>40</v>
      </c>
      <c r="Z8" s="40">
        <v>992</v>
      </c>
      <c r="AA8" s="40">
        <v>1061</v>
      </c>
      <c r="AB8" s="40">
        <v>1051</v>
      </c>
    </row>
    <row r="9" spans="1:28" ht="12.75" customHeight="1">
      <c r="A9" s="2">
        <v>6</v>
      </c>
      <c r="B9" s="87" t="s">
        <v>60</v>
      </c>
      <c r="C9" s="87"/>
      <c r="D9" s="87"/>
      <c r="E9" s="87"/>
      <c r="F9" s="87"/>
      <c r="G9" s="87"/>
      <c r="H9" s="87"/>
      <c r="I9" s="108"/>
      <c r="J9" s="108"/>
      <c r="K9" s="108"/>
      <c r="L9" s="108"/>
      <c r="M9" s="85">
        <v>1</v>
      </c>
      <c r="N9" s="86"/>
      <c r="P9" s="41"/>
      <c r="Q9" s="41"/>
      <c r="U9" s="40">
        <v>45</v>
      </c>
      <c r="V9" s="40">
        <v>4179</v>
      </c>
      <c r="W9" s="40">
        <v>3050</v>
      </c>
      <c r="X9" s="40">
        <v>3511</v>
      </c>
      <c r="Y9" s="40">
        <v>45</v>
      </c>
      <c r="Z9" s="40">
        <v>990</v>
      </c>
      <c r="AA9" s="40">
        <v>1072</v>
      </c>
      <c r="AB9" s="40">
        <v>1049</v>
      </c>
    </row>
    <row r="10" spans="1:28" ht="13.5" customHeight="1">
      <c r="A10" s="105">
        <v>7</v>
      </c>
      <c r="B10" s="109" t="s">
        <v>37</v>
      </c>
      <c r="C10" s="109"/>
      <c r="D10" s="109"/>
      <c r="E10" s="109"/>
      <c r="F10" s="109"/>
      <c r="G10" s="109"/>
      <c r="H10" s="109"/>
      <c r="I10" s="108"/>
      <c r="J10" s="108"/>
      <c r="K10" s="84"/>
      <c r="L10" s="84"/>
      <c r="M10" s="85">
        <v>1</v>
      </c>
      <c r="N10" s="86"/>
      <c r="U10" s="40">
        <v>50</v>
      </c>
      <c r="V10" s="40">
        <v>4180</v>
      </c>
      <c r="W10" s="40">
        <v>3070</v>
      </c>
      <c r="X10" s="40">
        <v>3526</v>
      </c>
      <c r="Y10" s="40">
        <v>50</v>
      </c>
      <c r="Z10" s="40">
        <v>988</v>
      </c>
      <c r="AA10" s="40">
        <v>1069</v>
      </c>
      <c r="AB10" s="40">
        <v>1046</v>
      </c>
    </row>
    <row r="11" spans="1:28" ht="27" customHeight="1">
      <c r="A11" s="106"/>
      <c r="B11" s="109"/>
      <c r="C11" s="109"/>
      <c r="D11" s="109"/>
      <c r="E11" s="109"/>
      <c r="F11" s="109"/>
      <c r="G11" s="109"/>
      <c r="H11" s="109"/>
      <c r="I11" s="108"/>
      <c r="J11" s="108"/>
      <c r="K11" s="84"/>
      <c r="L11" s="84"/>
      <c r="M11" s="85"/>
      <c r="N11" s="86"/>
      <c r="U11" s="40">
        <v>55</v>
      </c>
      <c r="V11" s="40">
        <v>4182</v>
      </c>
      <c r="W11" s="40">
        <v>3090</v>
      </c>
      <c r="X11" s="40">
        <v>3541</v>
      </c>
      <c r="Y11" s="40">
        <v>55</v>
      </c>
      <c r="Z11" s="40">
        <v>986</v>
      </c>
      <c r="AA11" s="40">
        <v>1065</v>
      </c>
      <c r="AB11" s="40">
        <v>1043</v>
      </c>
    </row>
    <row r="12" spans="1:28" ht="22.5" customHeight="1">
      <c r="A12" s="2">
        <v>8</v>
      </c>
      <c r="B12" s="87" t="s">
        <v>38</v>
      </c>
      <c r="C12" s="87"/>
      <c r="D12" s="87"/>
      <c r="E12" s="87"/>
      <c r="F12" s="87"/>
      <c r="G12" s="87"/>
      <c r="H12" s="87"/>
      <c r="I12" s="107" t="s">
        <v>39</v>
      </c>
      <c r="J12" s="84"/>
      <c r="K12" s="84" t="s">
        <v>40</v>
      </c>
      <c r="L12" s="84"/>
      <c r="M12" s="77">
        <f>INDEX(Y3:AB18,MATCH(M6,Y3:Y18,1),MATCH(M10,Y3:AB3,1))</f>
        <v>990</v>
      </c>
      <c r="N12" s="78"/>
      <c r="U12" s="40">
        <v>60</v>
      </c>
      <c r="V12" s="40">
        <v>4184</v>
      </c>
      <c r="W12" s="40">
        <v>3113</v>
      </c>
      <c r="X12" s="40">
        <v>3557</v>
      </c>
      <c r="Y12" s="40">
        <v>60</v>
      </c>
      <c r="Z12" s="40">
        <v>983</v>
      </c>
      <c r="AA12" s="40">
        <v>1061</v>
      </c>
      <c r="AB12" s="40">
        <v>1040</v>
      </c>
    </row>
    <row r="13" spans="1:28" ht="24.75" customHeight="1" thickBot="1">
      <c r="A13" s="18">
        <v>9</v>
      </c>
      <c r="B13" s="101" t="s">
        <v>41</v>
      </c>
      <c r="C13" s="101"/>
      <c r="D13" s="101"/>
      <c r="E13" s="101"/>
      <c r="F13" s="101"/>
      <c r="G13" s="101"/>
      <c r="H13" s="101"/>
      <c r="I13" s="102" t="s">
        <v>42</v>
      </c>
      <c r="J13" s="102"/>
      <c r="K13" s="102" t="s">
        <v>43</v>
      </c>
      <c r="L13" s="102"/>
      <c r="M13" s="79">
        <f>INDEX(U3:X18,MATCH(M6,U3:U18,1),MATCH(M10,U3:X3,1))</f>
        <v>4179</v>
      </c>
      <c r="N13" s="80"/>
      <c r="U13" s="40">
        <v>65</v>
      </c>
      <c r="V13" s="40">
        <v>4186</v>
      </c>
      <c r="W13" s="40">
        <v>3136</v>
      </c>
      <c r="X13" s="40">
        <v>3574</v>
      </c>
      <c r="Y13" s="40">
        <v>65</v>
      </c>
      <c r="Z13" s="40">
        <v>981</v>
      </c>
      <c r="AA13" s="40">
        <v>1058</v>
      </c>
      <c r="AB13" s="40">
        <v>1037</v>
      </c>
    </row>
    <row r="14" spans="1:28" ht="12.75">
      <c r="A14" s="3"/>
      <c r="B14" s="30"/>
      <c r="C14" s="30"/>
      <c r="D14" s="30"/>
      <c r="E14" s="30"/>
      <c r="F14" s="30"/>
      <c r="G14" s="30"/>
      <c r="H14" s="30"/>
      <c r="I14" s="21"/>
      <c r="J14" s="21"/>
      <c r="K14" s="21"/>
      <c r="L14" s="21"/>
      <c r="M14" s="31"/>
      <c r="N14" s="32"/>
      <c r="U14" s="40">
        <v>70</v>
      </c>
      <c r="V14" s="40">
        <v>4189</v>
      </c>
      <c r="W14" s="40">
        <v>3158</v>
      </c>
      <c r="X14" s="40">
        <v>3591</v>
      </c>
      <c r="Y14" s="40">
        <v>70</v>
      </c>
      <c r="Z14" s="40">
        <v>978</v>
      </c>
      <c r="AA14" s="40">
        <v>1054</v>
      </c>
      <c r="AB14" s="40">
        <v>1034</v>
      </c>
    </row>
    <row r="15" spans="1:28" ht="12.75">
      <c r="A15" s="103" t="s">
        <v>35</v>
      </c>
      <c r="B15" s="104"/>
      <c r="C15" s="104"/>
      <c r="D15" s="104"/>
      <c r="E15" s="5"/>
      <c r="F15" s="5"/>
      <c r="G15" s="5"/>
      <c r="H15" s="5"/>
      <c r="I15" s="5"/>
      <c r="J15" s="5"/>
      <c r="K15" s="5"/>
      <c r="L15" s="5"/>
      <c r="M15" s="5"/>
      <c r="N15" s="4"/>
      <c r="U15" s="40">
        <v>75</v>
      </c>
      <c r="V15" s="40">
        <v>4193</v>
      </c>
      <c r="W15" s="40">
        <v>3211</v>
      </c>
      <c r="X15" s="40">
        <v>3609</v>
      </c>
      <c r="Y15" s="40">
        <v>75</v>
      </c>
      <c r="Z15" s="40">
        <v>975</v>
      </c>
      <c r="AA15" s="40">
        <v>1050</v>
      </c>
      <c r="AB15" s="40">
        <v>1031</v>
      </c>
    </row>
    <row r="16" spans="1:28" ht="13.5" thickBot="1">
      <c r="A16" s="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4"/>
      <c r="U16" s="40">
        <v>80</v>
      </c>
      <c r="V16" s="40">
        <v>4196</v>
      </c>
      <c r="W16" s="40">
        <v>3236</v>
      </c>
      <c r="X16" s="40">
        <v>3627</v>
      </c>
      <c r="Y16" s="40">
        <v>80</v>
      </c>
      <c r="Z16" s="40">
        <v>972</v>
      </c>
      <c r="AA16" s="40">
        <v>1046</v>
      </c>
      <c r="AB16" s="40">
        <v>1028</v>
      </c>
    </row>
    <row r="17" spans="1:28" ht="16.5" thickBot="1">
      <c r="A17" s="3" t="s">
        <v>45</v>
      </c>
      <c r="B17" s="37" t="s">
        <v>46</v>
      </c>
      <c r="C17" s="37"/>
      <c r="D17" s="37"/>
      <c r="E17" s="37"/>
      <c r="F17" s="37"/>
      <c r="G17" s="76" t="s">
        <v>61</v>
      </c>
      <c r="H17" s="76"/>
      <c r="I17" s="76"/>
      <c r="J17" s="76"/>
      <c r="K17" s="33"/>
      <c r="L17" s="34">
        <f>3600*M4/(M13*(M5-M6))</f>
        <v>86.14501076812634</v>
      </c>
      <c r="M17" s="81" t="s">
        <v>47</v>
      </c>
      <c r="N17" s="82"/>
      <c r="U17" s="40">
        <v>85</v>
      </c>
      <c r="V17" s="40">
        <v>4200</v>
      </c>
      <c r="W17" s="40">
        <v>3254</v>
      </c>
      <c r="X17" s="40">
        <v>3644</v>
      </c>
      <c r="Y17" s="40">
        <v>85</v>
      </c>
      <c r="Z17" s="40">
        <v>970</v>
      </c>
      <c r="AA17" s="40">
        <v>1042</v>
      </c>
      <c r="AB17" s="40">
        <v>1025</v>
      </c>
    </row>
    <row r="18" spans="1:28" ht="13.5" thickBot="1">
      <c r="A18" s="3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4"/>
      <c r="U18" s="40">
        <v>90</v>
      </c>
      <c r="V18" s="40">
        <v>4205</v>
      </c>
      <c r="W18" s="40">
        <v>3278</v>
      </c>
      <c r="X18" s="40">
        <v>3660</v>
      </c>
      <c r="Y18" s="40">
        <v>90</v>
      </c>
      <c r="Z18" s="40">
        <v>965</v>
      </c>
      <c r="AA18" s="40">
        <v>1038</v>
      </c>
      <c r="AB18" s="40">
        <v>1021</v>
      </c>
    </row>
    <row r="19" spans="1:15" ht="16.5" thickBot="1">
      <c r="A19" s="3" t="s">
        <v>48</v>
      </c>
      <c r="B19" s="37" t="s">
        <v>36</v>
      </c>
      <c r="C19" s="37"/>
      <c r="D19" s="37"/>
      <c r="E19" s="37"/>
      <c r="F19" s="37"/>
      <c r="G19" s="76" t="s">
        <v>49</v>
      </c>
      <c r="H19" s="76"/>
      <c r="I19" s="76"/>
      <c r="J19" s="76"/>
      <c r="K19" s="5"/>
      <c r="L19" s="23">
        <f>3600*M4/((M6-M7)*M13)</f>
        <v>516.8700646087581</v>
      </c>
      <c r="M19" s="66" t="s">
        <v>47</v>
      </c>
      <c r="N19" s="68"/>
      <c r="O19" s="40">
        <f>IF(L19&lt;500,500,L19)</f>
        <v>516.8700646087581</v>
      </c>
    </row>
    <row r="20" spans="1:14" ht="12.75">
      <c r="A20" s="3"/>
      <c r="B20" s="5"/>
      <c r="C20" s="5"/>
      <c r="D20" s="5"/>
      <c r="E20" s="5"/>
      <c r="F20" s="5"/>
      <c r="G20" s="5"/>
      <c r="H20" s="5"/>
      <c r="I20" s="5"/>
      <c r="J20" s="5"/>
      <c r="K20" s="6"/>
      <c r="L20" s="6"/>
      <c r="M20" s="21"/>
      <c r="N20" s="22"/>
    </row>
    <row r="21" spans="1:14" ht="16.5" thickBot="1">
      <c r="A21" s="3"/>
      <c r="B21" s="37"/>
      <c r="C21" s="37"/>
      <c r="D21" s="37"/>
      <c r="E21" s="37"/>
      <c r="F21" s="37"/>
      <c r="G21" s="76"/>
      <c r="H21" s="76"/>
      <c r="I21" s="76"/>
      <c r="J21" s="76"/>
      <c r="K21" s="6"/>
      <c r="L21" s="110"/>
      <c r="M21" s="67"/>
      <c r="N21" s="68"/>
    </row>
    <row r="22" spans="1:14" ht="16.5" thickBot="1">
      <c r="A22" s="3" t="s">
        <v>50</v>
      </c>
      <c r="B22" s="37" t="s">
        <v>64</v>
      </c>
      <c r="C22" s="37"/>
      <c r="D22" s="37"/>
      <c r="E22" s="37"/>
      <c r="F22" s="37"/>
      <c r="G22" s="33" t="s">
        <v>65</v>
      </c>
      <c r="H22" s="5"/>
      <c r="I22" s="5"/>
      <c r="J22" s="5"/>
      <c r="K22" s="5"/>
      <c r="L22" s="23">
        <f>L17+L19</f>
        <v>603.0150753768844</v>
      </c>
      <c r="M22" s="66" t="s">
        <v>47</v>
      </c>
      <c r="N22" s="68"/>
    </row>
    <row r="23" spans="1:14" ht="14.25">
      <c r="A23" s="3"/>
      <c r="B23" s="37"/>
      <c r="C23" s="37"/>
      <c r="D23" s="37"/>
      <c r="E23" s="37"/>
      <c r="F23" s="37"/>
      <c r="G23" s="37"/>
      <c r="H23" s="36"/>
      <c r="I23" s="35"/>
      <c r="J23" s="35"/>
      <c r="K23" s="35"/>
      <c r="L23" s="27"/>
      <c r="M23" s="67"/>
      <c r="N23" s="68"/>
    </row>
    <row r="24" spans="1:14" ht="13.5" thickBot="1">
      <c r="A24" s="3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21"/>
      <c r="N24" s="22"/>
    </row>
    <row r="25" spans="1:14" ht="17.25" thickBot="1">
      <c r="A25" s="3" t="s">
        <v>50</v>
      </c>
      <c r="B25" s="37" t="s">
        <v>51</v>
      </c>
      <c r="C25" s="37"/>
      <c r="D25" s="37"/>
      <c r="E25" s="37"/>
      <c r="F25" s="37"/>
      <c r="G25" s="5"/>
      <c r="H25" s="111" t="s">
        <v>62</v>
      </c>
      <c r="I25" s="5"/>
      <c r="J25" s="5"/>
      <c r="K25" s="5"/>
      <c r="L25" s="23">
        <f>L17/(M12*((M8*0.00001)^0.5))</f>
        <v>0.1834440694188622</v>
      </c>
      <c r="M25" s="66" t="s">
        <v>52</v>
      </c>
      <c r="N25" s="68"/>
    </row>
    <row r="26" spans="1:14" ht="18.75" thickBot="1">
      <c r="A26" s="3"/>
      <c r="B26" s="5"/>
      <c r="C26" s="16"/>
      <c r="D26" s="17"/>
      <c r="E26" s="27"/>
      <c r="F26" s="17"/>
      <c r="G26" s="5"/>
      <c r="H26" s="5"/>
      <c r="I26" s="5"/>
      <c r="J26" s="5"/>
      <c r="K26" s="5"/>
      <c r="L26" s="5"/>
      <c r="M26" s="21"/>
      <c r="N26" s="22"/>
    </row>
    <row r="27" spans="1:14" ht="15" thickBot="1">
      <c r="A27" s="3" t="s">
        <v>53</v>
      </c>
      <c r="B27" s="37" t="s">
        <v>54</v>
      </c>
      <c r="C27" s="37"/>
      <c r="D27" s="37"/>
      <c r="E27" s="37"/>
      <c r="F27" s="37"/>
      <c r="G27" s="5"/>
      <c r="H27" s="36" t="s">
        <v>63</v>
      </c>
      <c r="I27" s="5"/>
      <c r="J27" s="5"/>
      <c r="K27" s="5"/>
      <c r="L27" s="23">
        <f>(M8/100000)*10</f>
        <v>2.25</v>
      </c>
      <c r="M27" s="66" t="s">
        <v>55</v>
      </c>
      <c r="N27" s="68"/>
    </row>
    <row r="28" spans="1:14" ht="13.5" thickBot="1">
      <c r="A28" s="3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21"/>
      <c r="N28" s="22"/>
    </row>
    <row r="29" spans="1:14" ht="13.5" thickBot="1">
      <c r="A29" s="3" t="s">
        <v>56</v>
      </c>
      <c r="B29" s="37" t="s">
        <v>57</v>
      </c>
      <c r="C29" s="37"/>
      <c r="D29" s="37"/>
      <c r="E29" s="37"/>
      <c r="F29" s="37"/>
      <c r="G29" s="5"/>
      <c r="H29" s="5"/>
      <c r="I29" s="5"/>
      <c r="J29" s="5"/>
      <c r="K29" s="5"/>
      <c r="L29" s="38">
        <f>IF(IF(M9=1,(INDEX(F99:N105,MATCH((O19*0.001),F99:N99,1),MATCH(L27,F99:F105,1))),(INDEX(F107:P113,MATCH((O19*0.001),F107:P107,1),MATCH(L27,F107:F113,1))))=0,"МАЛА МОЩНОСТЬ",IF(M9=1,(INDEX(F99:N105,MATCH((O19*0.001),F99:N99,1),MATCH(L27,F99:F105,1))),(INDEX(F107:P113,MATCH((O19*0.001),F107:P107,1),MATCH(L27,F107:F113,1)))))</f>
        <v>2</v>
      </c>
      <c r="M29" s="39"/>
      <c r="N29" s="75"/>
    </row>
    <row r="30" spans="1:14" ht="12.75">
      <c r="A30" s="3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21"/>
      <c r="N30" s="22"/>
    </row>
    <row r="31" spans="1:14" ht="12.75">
      <c r="A31" s="3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21"/>
      <c r="N31" s="22"/>
    </row>
    <row r="32" spans="1:14" ht="12.75">
      <c r="A32" s="3"/>
      <c r="B32" s="5"/>
      <c r="C32" s="5"/>
      <c r="D32" s="5"/>
      <c r="E32" s="5"/>
      <c r="F32" s="5"/>
      <c r="G32" s="5"/>
      <c r="H32" s="27"/>
      <c r="I32" s="27"/>
      <c r="J32" s="5"/>
      <c r="K32" s="5"/>
      <c r="L32" s="5"/>
      <c r="M32" s="5"/>
      <c r="N32" s="4"/>
    </row>
    <row r="33" spans="1:14" ht="12.75">
      <c r="A33" s="3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4"/>
    </row>
    <row r="34" spans="1:14" ht="12.75">
      <c r="A34" s="3"/>
      <c r="B34" s="5"/>
      <c r="C34" s="5"/>
      <c r="D34" s="5"/>
      <c r="E34" s="5"/>
      <c r="F34" s="5"/>
      <c r="G34" s="5"/>
      <c r="H34" s="5"/>
      <c r="I34" s="5"/>
      <c r="J34" s="5"/>
      <c r="K34" s="6"/>
      <c r="L34" s="6"/>
      <c r="M34" s="5"/>
      <c r="N34" s="4"/>
    </row>
    <row r="35" spans="1:14" ht="12.75">
      <c r="A35" s="3"/>
      <c r="B35" s="5"/>
      <c r="C35" s="5"/>
      <c r="D35" s="5"/>
      <c r="E35" s="5"/>
      <c r="F35" s="5"/>
      <c r="G35" s="5"/>
      <c r="H35" s="5"/>
      <c r="I35" s="5"/>
      <c r="J35" s="5"/>
      <c r="K35" s="5"/>
      <c r="L35" s="28"/>
      <c r="M35" s="28"/>
      <c r="N35" s="4"/>
    </row>
    <row r="36" spans="1:14" ht="12.75">
      <c r="A36" s="3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4"/>
    </row>
    <row r="37" spans="1:14" ht="12.75">
      <c r="A37" s="3"/>
      <c r="B37" s="5"/>
      <c r="C37" s="5"/>
      <c r="D37" s="5"/>
      <c r="E37" s="29"/>
      <c r="F37" s="5"/>
      <c r="G37" s="5"/>
      <c r="H37" s="5"/>
      <c r="I37" s="5"/>
      <c r="J37" s="5"/>
      <c r="K37" s="5"/>
      <c r="L37" s="5"/>
      <c r="M37" s="19"/>
      <c r="N37" s="20"/>
    </row>
    <row r="38" spans="1:14" ht="12.75">
      <c r="A38" s="3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19"/>
      <c r="N38" s="20"/>
    </row>
    <row r="39" spans="1:14" ht="13.5" thickBot="1">
      <c r="A39" s="7"/>
      <c r="B39" s="8"/>
      <c r="C39" s="9"/>
      <c r="D39" s="8"/>
      <c r="E39" s="8"/>
      <c r="F39" s="8"/>
      <c r="G39" s="8"/>
      <c r="H39" s="8"/>
      <c r="I39" s="8"/>
      <c r="J39" s="8"/>
      <c r="K39" s="8"/>
      <c r="L39" s="8"/>
      <c r="M39" s="25"/>
      <c r="N39" s="26"/>
    </row>
    <row r="40" spans="1:14" ht="13.5" thickBot="1">
      <c r="A40" s="10"/>
      <c r="B40" s="10"/>
      <c r="C40" s="10"/>
      <c r="D40" s="10"/>
      <c r="E40" s="10"/>
      <c r="F40" s="66"/>
      <c r="G40" s="67"/>
      <c r="H40" s="67"/>
      <c r="I40" s="67"/>
      <c r="J40" s="67"/>
      <c r="K40" s="67"/>
      <c r="L40" s="67"/>
      <c r="M40" s="67"/>
      <c r="N40" s="68"/>
    </row>
    <row r="41" spans="1:14" ht="13.5" thickBot="1">
      <c r="A41" s="11"/>
      <c r="B41" s="11"/>
      <c r="C41" s="11"/>
      <c r="D41" s="11"/>
      <c r="E41" s="11"/>
      <c r="F41" s="66"/>
      <c r="G41" s="67"/>
      <c r="H41" s="67"/>
      <c r="I41" s="67"/>
      <c r="J41" s="67"/>
      <c r="K41" s="67"/>
      <c r="L41" s="67"/>
      <c r="M41" s="67"/>
      <c r="N41" s="68"/>
    </row>
    <row r="42" spans="1:14" ht="13.5" thickBot="1">
      <c r="A42" s="12" t="s">
        <v>4</v>
      </c>
      <c r="B42" s="12" t="s">
        <v>5</v>
      </c>
      <c r="C42" s="12" t="s">
        <v>6</v>
      </c>
      <c r="D42" s="12" t="s">
        <v>7</v>
      </c>
      <c r="E42" s="13" t="s">
        <v>8</v>
      </c>
      <c r="F42" s="69"/>
      <c r="G42" s="70"/>
      <c r="H42" s="70"/>
      <c r="I42" s="70"/>
      <c r="J42" s="70"/>
      <c r="K42" s="70"/>
      <c r="L42" s="70"/>
      <c r="M42" s="70"/>
      <c r="N42" s="71"/>
    </row>
    <row r="43" spans="1:14" ht="13.5" thickBot="1">
      <c r="A43" s="44" t="s">
        <v>9</v>
      </c>
      <c r="B43" s="45"/>
      <c r="C43" s="12" t="s">
        <v>10</v>
      </c>
      <c r="D43" s="12"/>
      <c r="E43" s="14">
        <f ca="1">TODAY()</f>
        <v>39128</v>
      </c>
      <c r="F43" s="72"/>
      <c r="G43" s="73"/>
      <c r="H43" s="73"/>
      <c r="I43" s="73"/>
      <c r="J43" s="73"/>
      <c r="K43" s="74"/>
      <c r="L43" s="12" t="s">
        <v>11</v>
      </c>
      <c r="M43" s="12" t="s">
        <v>5</v>
      </c>
      <c r="N43" s="12" t="s">
        <v>12</v>
      </c>
    </row>
    <row r="44" spans="1:14" ht="13.5" thickBot="1">
      <c r="A44" s="44" t="s">
        <v>13</v>
      </c>
      <c r="B44" s="45"/>
      <c r="C44" s="12" t="s">
        <v>14</v>
      </c>
      <c r="D44" s="12"/>
      <c r="E44" s="14">
        <f ca="1">TODAY()</f>
        <v>39128</v>
      </c>
      <c r="F44" s="69"/>
      <c r="G44" s="70"/>
      <c r="H44" s="70"/>
      <c r="I44" s="70"/>
      <c r="J44" s="70"/>
      <c r="K44" s="71"/>
      <c r="L44" s="5" t="s">
        <v>15</v>
      </c>
      <c r="M44" s="15"/>
      <c r="N44" s="15"/>
    </row>
    <row r="45" spans="1:14" ht="13.5" thickBot="1">
      <c r="A45" s="44" t="s">
        <v>16</v>
      </c>
      <c r="B45" s="45"/>
      <c r="C45" s="12"/>
      <c r="D45" s="12"/>
      <c r="E45" s="14">
        <f ca="1">TODAY()</f>
        <v>39128</v>
      </c>
      <c r="F45" s="46" t="s">
        <v>21</v>
      </c>
      <c r="G45" s="47"/>
      <c r="H45" s="47"/>
      <c r="I45" s="47"/>
      <c r="J45" s="47"/>
      <c r="K45" s="48"/>
      <c r="L45" s="55" t="s">
        <v>17</v>
      </c>
      <c r="M45" s="56"/>
      <c r="N45" s="57"/>
    </row>
    <row r="46" spans="1:14" ht="13.5" thickBot="1">
      <c r="A46" s="44" t="s">
        <v>18</v>
      </c>
      <c r="B46" s="45"/>
      <c r="C46" s="12"/>
      <c r="D46" s="12"/>
      <c r="E46" s="14">
        <f ca="1">TODAY()</f>
        <v>39128</v>
      </c>
      <c r="F46" s="49"/>
      <c r="G46" s="50"/>
      <c r="H46" s="50"/>
      <c r="I46" s="50"/>
      <c r="J46" s="50"/>
      <c r="K46" s="51"/>
      <c r="L46" s="58"/>
      <c r="M46" s="59"/>
      <c r="N46" s="60"/>
    </row>
    <row r="47" spans="1:14" ht="13.5" thickBot="1">
      <c r="A47" s="64" t="s">
        <v>19</v>
      </c>
      <c r="B47" s="65"/>
      <c r="C47" s="12"/>
      <c r="D47" s="12"/>
      <c r="E47" s="14">
        <f ca="1">TODAY()</f>
        <v>39128</v>
      </c>
      <c r="F47" s="52"/>
      <c r="G47" s="53"/>
      <c r="H47" s="53"/>
      <c r="I47" s="53"/>
      <c r="J47" s="53"/>
      <c r="K47" s="54"/>
      <c r="L47" s="61"/>
      <c r="M47" s="62"/>
      <c r="N47" s="63"/>
    </row>
    <row r="48" spans="1:14" ht="12.7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</row>
    <row r="49" s="40" customFormat="1" ht="12.75"/>
    <row r="50" s="40" customFormat="1" ht="12.75"/>
    <row r="51" s="40" customFormat="1" ht="12.75"/>
    <row r="52" s="40" customFormat="1" ht="12.75"/>
    <row r="53" s="40" customFormat="1" ht="12.75"/>
    <row r="54" s="40" customFormat="1" ht="12.75"/>
    <row r="55" s="40" customFormat="1" ht="12.75"/>
    <row r="56" s="40" customFormat="1" ht="12.75"/>
    <row r="57" s="40" customFormat="1" ht="12.75"/>
    <row r="58" s="40" customFormat="1" ht="12.75"/>
    <row r="59" s="40" customFormat="1" ht="12.75"/>
    <row r="60" s="40" customFormat="1" ht="12.75"/>
    <row r="61" s="40" customFormat="1" ht="12.75"/>
    <row r="62" s="40" customFormat="1" ht="12.75"/>
    <row r="63" s="40" customFormat="1" ht="12.75"/>
    <row r="64" s="40" customFormat="1" ht="12.75"/>
    <row r="65" s="40" customFormat="1" ht="12.75"/>
    <row r="66" s="40" customFormat="1" ht="12.75"/>
    <row r="67" s="40" customFormat="1" ht="12.75"/>
    <row r="68" s="40" customFormat="1" ht="12.75"/>
    <row r="69" s="40" customFormat="1" ht="12.75"/>
    <row r="70" s="40" customFormat="1" ht="12.75"/>
    <row r="71" s="40" customFormat="1" ht="12.75"/>
    <row r="72" s="40" customFormat="1" ht="12.75"/>
    <row r="73" s="40" customFormat="1" ht="12.75"/>
    <row r="74" s="40" customFormat="1" ht="12.75"/>
    <row r="75" s="40" customFormat="1" ht="12.75"/>
    <row r="76" s="40" customFormat="1" ht="12.75"/>
    <row r="77" s="40" customFormat="1" ht="12.75"/>
    <row r="78" s="40" customFormat="1" ht="12.75"/>
    <row r="79" s="40" customFormat="1" ht="12.75"/>
    <row r="80" s="40" customFormat="1" ht="12.75"/>
    <row r="81" s="40" customFormat="1" ht="12.75"/>
    <row r="82" s="40" customFormat="1" ht="12.75"/>
    <row r="83" s="40" customFormat="1" ht="12.75"/>
    <row r="84" s="40" customFormat="1" ht="12.75">
      <c r="B84" s="43"/>
    </row>
    <row r="85" s="40" customFormat="1" ht="12.75"/>
    <row r="86" s="40" customFormat="1" ht="12.75"/>
    <row r="87" s="40" customFormat="1" ht="12.75"/>
    <row r="88" s="40" customFormat="1" ht="12.75"/>
    <row r="89" s="40" customFormat="1" ht="12.75">
      <c r="O89" s="42"/>
    </row>
    <row r="90" s="40" customFormat="1" ht="12.75">
      <c r="O90" s="42"/>
    </row>
    <row r="91" s="40" customFormat="1" ht="12.75">
      <c r="O91" s="42"/>
    </row>
    <row r="92" s="40" customFormat="1" ht="12.75">
      <c r="O92" s="42"/>
    </row>
    <row r="93" s="40" customFormat="1" ht="12.75">
      <c r="O93" s="42"/>
    </row>
    <row r="94" s="40" customFormat="1" ht="12.75">
      <c r="O94" s="42"/>
    </row>
    <row r="95" s="40" customFormat="1" ht="12.75"/>
    <row r="96" s="40" customFormat="1" ht="12.75"/>
    <row r="97" s="40" customFormat="1" ht="12.75"/>
    <row r="98" s="40" customFormat="1" ht="12.75"/>
    <row r="99" spans="5:14" s="40" customFormat="1" ht="12.75">
      <c r="E99" s="40" t="s">
        <v>58</v>
      </c>
      <c r="F99" s="42"/>
      <c r="G99" s="40">
        <v>0.5</v>
      </c>
      <c r="H99" s="40">
        <v>1</v>
      </c>
      <c r="I99" s="40">
        <v>1.5</v>
      </c>
      <c r="J99" s="40">
        <v>2</v>
      </c>
      <c r="K99" s="40">
        <v>2.5</v>
      </c>
      <c r="L99" s="40">
        <v>3</v>
      </c>
      <c r="M99" s="40">
        <v>3.5</v>
      </c>
      <c r="N99" s="40">
        <v>4</v>
      </c>
    </row>
    <row r="100" spans="6:14" s="40" customFormat="1" ht="12.75">
      <c r="F100" s="42">
        <v>0.5</v>
      </c>
      <c r="G100" s="40">
        <v>1</v>
      </c>
      <c r="H100" s="40">
        <v>1</v>
      </c>
      <c r="I100" s="40">
        <v>2</v>
      </c>
      <c r="J100" s="40">
        <v>2</v>
      </c>
      <c r="K100" s="40">
        <v>2</v>
      </c>
      <c r="L100" s="40">
        <v>3</v>
      </c>
      <c r="M100" s="40">
        <v>3</v>
      </c>
      <c r="N100" s="40">
        <v>3</v>
      </c>
    </row>
    <row r="101" spans="6:12" s="40" customFormat="1" ht="12.75">
      <c r="F101" s="42">
        <v>1</v>
      </c>
      <c r="G101" s="40">
        <v>1</v>
      </c>
      <c r="H101" s="40">
        <v>2</v>
      </c>
      <c r="I101" s="40">
        <v>2</v>
      </c>
      <c r="J101" s="40">
        <v>2</v>
      </c>
      <c r="K101" s="40">
        <v>3</v>
      </c>
      <c r="L101" s="40">
        <v>3</v>
      </c>
    </row>
    <row r="102" spans="6:11" s="40" customFormat="1" ht="12.75">
      <c r="F102" s="42">
        <v>1.5</v>
      </c>
      <c r="G102" s="40">
        <v>2</v>
      </c>
      <c r="H102" s="40">
        <v>2</v>
      </c>
      <c r="I102" s="40">
        <v>3</v>
      </c>
      <c r="J102" s="40">
        <v>3</v>
      </c>
      <c r="K102" s="40">
        <v>3</v>
      </c>
    </row>
    <row r="103" spans="6:10" s="40" customFormat="1" ht="12.75">
      <c r="F103" s="42">
        <v>2</v>
      </c>
      <c r="G103" s="40">
        <v>2</v>
      </c>
      <c r="H103" s="40">
        <v>3</v>
      </c>
      <c r="I103" s="40">
        <v>3</v>
      </c>
      <c r="J103" s="40">
        <v>3</v>
      </c>
    </row>
    <row r="104" spans="6:9" s="40" customFormat="1" ht="12.75">
      <c r="F104" s="42">
        <v>2.5</v>
      </c>
      <c r="G104" s="40">
        <v>3</v>
      </c>
      <c r="H104" s="40">
        <v>3</v>
      </c>
      <c r="I104" s="40">
        <v>3</v>
      </c>
    </row>
    <row r="105" spans="6:8" s="40" customFormat="1" ht="12.75">
      <c r="F105" s="42">
        <v>3</v>
      </c>
      <c r="G105" s="40">
        <v>3</v>
      </c>
      <c r="H105" s="40">
        <v>3</v>
      </c>
    </row>
    <row r="106" s="40" customFormat="1" ht="12.75"/>
    <row r="107" spans="5:16" s="40" customFormat="1" ht="12.75">
      <c r="E107" s="40" t="s">
        <v>59</v>
      </c>
      <c r="G107" s="40">
        <v>0.5</v>
      </c>
      <c r="H107" s="40">
        <v>1</v>
      </c>
      <c r="I107" s="40">
        <v>1.5</v>
      </c>
      <c r="J107" s="40">
        <v>2</v>
      </c>
      <c r="K107" s="40">
        <v>2.5</v>
      </c>
      <c r="L107" s="40">
        <v>3</v>
      </c>
      <c r="M107" s="40">
        <v>3.5</v>
      </c>
      <c r="N107" s="40">
        <v>4</v>
      </c>
      <c r="O107" s="40">
        <v>4.5</v>
      </c>
      <c r="P107" s="40">
        <v>5</v>
      </c>
    </row>
    <row r="108" spans="6:16" s="40" customFormat="1" ht="12.75">
      <c r="F108" s="40">
        <v>0.5</v>
      </c>
      <c r="G108" s="40">
        <v>1</v>
      </c>
      <c r="H108" s="40">
        <v>1</v>
      </c>
      <c r="I108" s="40">
        <v>1</v>
      </c>
      <c r="J108" s="40">
        <v>1</v>
      </c>
      <c r="K108" s="40">
        <v>2</v>
      </c>
      <c r="L108" s="40">
        <v>2</v>
      </c>
      <c r="M108" s="40">
        <v>2</v>
      </c>
      <c r="N108" s="40">
        <v>3</v>
      </c>
      <c r="O108" s="40">
        <v>3</v>
      </c>
      <c r="P108" s="40">
        <v>3</v>
      </c>
    </row>
    <row r="109" spans="6:15" s="40" customFormat="1" ht="12.75">
      <c r="F109" s="40">
        <v>1</v>
      </c>
      <c r="G109" s="40">
        <v>1</v>
      </c>
      <c r="H109" s="40">
        <v>1</v>
      </c>
      <c r="I109" s="40">
        <v>2</v>
      </c>
      <c r="J109" s="40">
        <v>2</v>
      </c>
      <c r="K109" s="40">
        <v>2</v>
      </c>
      <c r="L109" s="40">
        <v>3</v>
      </c>
      <c r="M109" s="40">
        <v>3</v>
      </c>
      <c r="N109" s="40">
        <v>3</v>
      </c>
      <c r="O109" s="40">
        <v>3</v>
      </c>
    </row>
    <row r="110" spans="6:14" s="40" customFormat="1" ht="12.75">
      <c r="F110" s="40">
        <v>1.5</v>
      </c>
      <c r="G110" s="40">
        <v>1</v>
      </c>
      <c r="H110" s="40">
        <v>2</v>
      </c>
      <c r="I110" s="40">
        <v>2</v>
      </c>
      <c r="J110" s="40">
        <v>3</v>
      </c>
      <c r="K110" s="40">
        <v>3</v>
      </c>
      <c r="L110" s="40">
        <v>3</v>
      </c>
      <c r="M110" s="40">
        <v>3</v>
      </c>
      <c r="N110" s="40">
        <v>3</v>
      </c>
    </row>
    <row r="111" spans="6:13" s="40" customFormat="1" ht="12.75">
      <c r="F111" s="40">
        <v>2</v>
      </c>
      <c r="G111" s="40">
        <v>2</v>
      </c>
      <c r="H111" s="40">
        <v>2</v>
      </c>
      <c r="I111" s="40">
        <v>3</v>
      </c>
      <c r="J111" s="40">
        <v>3</v>
      </c>
      <c r="K111" s="40">
        <v>3</v>
      </c>
      <c r="L111" s="40">
        <v>3</v>
      </c>
      <c r="M111" s="40">
        <v>3</v>
      </c>
    </row>
    <row r="112" spans="6:11" s="40" customFormat="1" ht="12.75">
      <c r="F112" s="40">
        <v>2.5</v>
      </c>
      <c r="G112" s="40">
        <v>2</v>
      </c>
      <c r="H112" s="40">
        <v>3</v>
      </c>
      <c r="I112" s="40">
        <v>3</v>
      </c>
      <c r="J112" s="40">
        <v>3</v>
      </c>
      <c r="K112" s="40">
        <v>3</v>
      </c>
    </row>
    <row r="113" spans="6:9" s="40" customFormat="1" ht="12.75">
      <c r="F113" s="40">
        <v>3</v>
      </c>
      <c r="G113" s="40">
        <v>3</v>
      </c>
      <c r="H113" s="40">
        <v>3</v>
      </c>
      <c r="I113" s="40">
        <v>3</v>
      </c>
    </row>
    <row r="114" s="40" customFormat="1" ht="12.75"/>
    <row r="115" s="40" customFormat="1" ht="12.75"/>
    <row r="116" s="40" customFormat="1" ht="12.75"/>
    <row r="117" s="40" customFormat="1" ht="12.75"/>
    <row r="118" s="40" customFormat="1" ht="12.75"/>
    <row r="119" s="40" customFormat="1" ht="12.75"/>
    <row r="120" s="40" customFormat="1" ht="12.75"/>
    <row r="121" s="40" customFormat="1" ht="12.75"/>
    <row r="122" s="40" customFormat="1" ht="12.75"/>
  </sheetData>
  <mergeCells count="71">
    <mergeCell ref="M9:N9"/>
    <mergeCell ref="I9:L9"/>
    <mergeCell ref="B10:H11"/>
    <mergeCell ref="I10:J11"/>
    <mergeCell ref="K10:L11"/>
    <mergeCell ref="M10:N11"/>
    <mergeCell ref="B9:H9"/>
    <mergeCell ref="A10:A11"/>
    <mergeCell ref="B12:H12"/>
    <mergeCell ref="I12:J12"/>
    <mergeCell ref="K12:L12"/>
    <mergeCell ref="A1:N1"/>
    <mergeCell ref="A2:N2"/>
    <mergeCell ref="B3:H3"/>
    <mergeCell ref="I3:J3"/>
    <mergeCell ref="K3:L3"/>
    <mergeCell ref="M3:N3"/>
    <mergeCell ref="M4:N4"/>
    <mergeCell ref="B5:H5"/>
    <mergeCell ref="I5:J5"/>
    <mergeCell ref="K5:L5"/>
    <mergeCell ref="M5:N5"/>
    <mergeCell ref="B4:H4"/>
    <mergeCell ref="I4:J4"/>
    <mergeCell ref="K4:L4"/>
    <mergeCell ref="B6:H6"/>
    <mergeCell ref="I6:J6"/>
    <mergeCell ref="K6:L6"/>
    <mergeCell ref="M6:N6"/>
    <mergeCell ref="B7:H7"/>
    <mergeCell ref="I7:J7"/>
    <mergeCell ref="K7:L7"/>
    <mergeCell ref="M7:N7"/>
    <mergeCell ref="B8:H8"/>
    <mergeCell ref="I8:J8"/>
    <mergeCell ref="K8:L8"/>
    <mergeCell ref="M8:N8"/>
    <mergeCell ref="M12:N12"/>
    <mergeCell ref="M13:N13"/>
    <mergeCell ref="G17:J17"/>
    <mergeCell ref="M17:N17"/>
    <mergeCell ref="B13:H13"/>
    <mergeCell ref="I13:J13"/>
    <mergeCell ref="K13:L13"/>
    <mergeCell ref="A15:D15"/>
    <mergeCell ref="B17:F17"/>
    <mergeCell ref="B19:F19"/>
    <mergeCell ref="G19:J19"/>
    <mergeCell ref="M19:N19"/>
    <mergeCell ref="B21:F21"/>
    <mergeCell ref="G21:J21"/>
    <mergeCell ref="M21:N21"/>
    <mergeCell ref="M23:N23"/>
    <mergeCell ref="B23:G23"/>
    <mergeCell ref="B22:F22"/>
    <mergeCell ref="M22:N22"/>
    <mergeCell ref="M25:N25"/>
    <mergeCell ref="B27:F27"/>
    <mergeCell ref="M27:N27"/>
    <mergeCell ref="B29:F29"/>
    <mergeCell ref="L29:N29"/>
    <mergeCell ref="B25:F25"/>
    <mergeCell ref="F40:N42"/>
    <mergeCell ref="A43:B43"/>
    <mergeCell ref="F43:K44"/>
    <mergeCell ref="A44:B44"/>
    <mergeCell ref="A45:B45"/>
    <mergeCell ref="F45:K47"/>
    <mergeCell ref="L45:N47"/>
    <mergeCell ref="A46:B46"/>
    <mergeCell ref="A47:B4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ВОВА</dc:creator>
  <cp:keywords/>
  <dc:description/>
  <cp:lastModifiedBy>Поляков Владимир Игоревич</cp:lastModifiedBy>
  <cp:lastPrinted>2002-10-17T17:30:41Z</cp:lastPrinted>
  <dcterms:created xsi:type="dcterms:W3CDTF">2002-01-06T12:51:31Z</dcterms:created>
  <dcterms:modified xsi:type="dcterms:W3CDTF">2007-02-15T08:40:40Z</dcterms:modified>
  <cp:category/>
  <cp:version/>
  <cp:contentType/>
  <cp:contentStatus/>
</cp:coreProperties>
</file>